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80" windowHeight="13620" activeTab="0"/>
  </bookViews>
  <sheets>
    <sheet name="per mitjan-canal" sheetId="1" r:id="rId1"/>
    <sheet name="Full3" sheetId="2" r:id="rId2"/>
  </sheets>
  <definedNames>
    <definedName name="_xlnm.Print_Area" localSheetId="0">'per mitjan-canal'!$A$1:$L$41</definedName>
  </definedNames>
  <calcPr fullCalcOnLoad="1"/>
</workbook>
</file>

<file path=xl/sharedStrings.xml><?xml version="1.0" encoding="utf-8"?>
<sst xmlns="http://schemas.openxmlformats.org/spreadsheetml/2006/main" count="67" uniqueCount="52">
  <si>
    <t>Total general</t>
  </si>
  <si>
    <t>CAMPANYES / ACCIONS DE COMUNICACIÓ</t>
  </si>
  <si>
    <t>Ajuntament de Mataró</t>
  </si>
  <si>
    <t>Promoció del Comerç</t>
  </si>
  <si>
    <t>Dia Internacional Dona</t>
  </si>
  <si>
    <t>Setmana Informació i Orientació Professional</t>
  </si>
  <si>
    <t>Premsa</t>
  </si>
  <si>
    <t>Casals d'Estiu</t>
  </si>
  <si>
    <t>Fira de Sant Ponç</t>
  </si>
  <si>
    <t>Volta ciclista a Catalunya</t>
  </si>
  <si>
    <t>Festa al Port</t>
  </si>
  <si>
    <t>Fira Atraccions i Primavera</t>
  </si>
  <si>
    <t>Campanya Estiu</t>
  </si>
  <si>
    <t>Diada Nacional de Catalunya</t>
  </si>
  <si>
    <t>Fira del Ferrocarril</t>
  </si>
  <si>
    <t>Campanya Nadal</t>
  </si>
  <si>
    <t>Jornada Participació PAM</t>
  </si>
  <si>
    <t>48h Open Puig i Cadafalch</t>
  </si>
  <si>
    <t>Ràdio</t>
  </si>
  <si>
    <t>On Line</t>
  </si>
  <si>
    <t>Exterior</t>
  </si>
  <si>
    <t>Televisió</t>
  </si>
  <si>
    <t>Accions especials</t>
  </si>
  <si>
    <t>Altres suports</t>
  </si>
  <si>
    <t>Creativitat i producció</t>
  </si>
  <si>
    <t>Mitjans</t>
  </si>
  <si>
    <t>Total Campanya</t>
  </si>
  <si>
    <t>Nom Campanya</t>
  </si>
  <si>
    <t xml:space="preserve">Les Santes </t>
  </si>
  <si>
    <t>Festival Orgue</t>
  </si>
  <si>
    <t>Mercats municipals</t>
  </si>
  <si>
    <t>Projecció Internacional del Festival d'Orgue</t>
  </si>
  <si>
    <t>Promoció del Patrimoni</t>
  </si>
  <si>
    <t>Creativitat i producció: disseny, adaptacions, traduccions, impremta</t>
  </si>
  <si>
    <t>Radio: falques i gravació</t>
  </si>
  <si>
    <t>Premsa: mitjans escrits</t>
  </si>
  <si>
    <t>Exterior: lones, mupis, torretes, rollup, busos</t>
  </si>
  <si>
    <t>Tele: passis d’espots</t>
  </si>
  <si>
    <t>Accions especials: muntatge estands, demos de cuina, etc.</t>
  </si>
  <si>
    <t>QUÈ INCLOU</t>
  </si>
  <si>
    <t>Promoció econòmica</t>
  </si>
  <si>
    <t>Cultura</t>
  </si>
  <si>
    <t>Ocupació</t>
  </si>
  <si>
    <t>Comunicació</t>
  </si>
  <si>
    <t>Ensenyament</t>
  </si>
  <si>
    <t>Urbanisme, Patrimoni i Habitatge</t>
  </si>
  <si>
    <t>QUI PASSA LES XIFRES?</t>
  </si>
  <si>
    <t>ACTUALITZADES: X</t>
  </si>
  <si>
    <t>X</t>
  </si>
  <si>
    <r>
      <t>Preinscripcions escoles: Guia de l'Ensenyament. P</t>
    </r>
    <r>
      <rPr>
        <sz val="11"/>
        <color indexed="8"/>
        <rFont val="Calibri"/>
        <family val="2"/>
      </rPr>
      <t>ortes obertes</t>
    </r>
    <r>
      <rPr>
        <sz val="11"/>
        <color indexed="8"/>
        <rFont val="Calibri"/>
        <family val="2"/>
      </rPr>
      <t>. Pas a pas</t>
    </r>
  </si>
  <si>
    <t>Online: insercions a webs, xarxes socials</t>
  </si>
  <si>
    <r>
      <t>Temporada arts escèniques</t>
    </r>
    <r>
      <rPr>
        <sz val="11"/>
        <color indexed="8"/>
        <rFont val="Calibri"/>
        <family val="2"/>
      </rPr>
      <t xml:space="preserve"> (temporada estable, sortim en família, Fet a Mataró i Escola de l’espectador)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</si>
</sst>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0\ &quot;€&quot;_-;\-* #,##0.000\ &quot;€&quot;_-;_-* &quot;-&quot;??\ &quot;€&quot;_-;_-@_-"/>
    <numFmt numFmtId="166" formatCode="_-* #,##0.0000\ &quot;€&quot;_-;\-* #,##0.0000\ &quot;€&quot;_-;_-* &quot;-&quot;??\ &quot;€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44" fontId="1" fillId="0" borderId="0" applyFont="0" applyFill="0" applyBorder="0" applyAlignment="0" applyProtection="0"/>
    <xf numFmtId="0" fontId="1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4" fontId="0" fillId="0" borderId="10" xfId="49" applyFont="1" applyBorder="1" applyAlignment="1">
      <alignment/>
    </xf>
    <xf numFmtId="0" fontId="1" fillId="9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11" borderId="0" xfId="0" applyFill="1" applyAlignment="1">
      <alignment/>
    </xf>
    <xf numFmtId="0" fontId="0" fillId="36" borderId="0" xfId="0" applyFill="1" applyAlignment="1">
      <alignment/>
    </xf>
    <xf numFmtId="0" fontId="21" fillId="37" borderId="0" xfId="0" applyFont="1" applyFill="1" applyAlignment="1">
      <alignment/>
    </xf>
    <xf numFmtId="0" fontId="0" fillId="37" borderId="0" xfId="0" applyFill="1" applyAlignment="1">
      <alignment/>
    </xf>
    <xf numFmtId="0" fontId="1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0" fillId="38" borderId="0" xfId="0" applyFill="1" applyAlignment="1">
      <alignment/>
    </xf>
    <xf numFmtId="164" fontId="0" fillId="38" borderId="0" xfId="0" applyNumberFormat="1" applyFill="1" applyAlignment="1">
      <alignment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44" fontId="0" fillId="39" borderId="10" xfId="49" applyFont="1" applyFill="1" applyBorder="1" applyAlignment="1">
      <alignment/>
    </xf>
    <xf numFmtId="44" fontId="0" fillId="39" borderId="10" xfId="45" applyFont="1" applyFill="1" applyBorder="1" applyAlignment="1">
      <alignment/>
    </xf>
    <xf numFmtId="164" fontId="0" fillId="39" borderId="10" xfId="0" applyNumberFormat="1" applyFill="1" applyBorder="1" applyAlignment="1">
      <alignment/>
    </xf>
    <xf numFmtId="44" fontId="5" fillId="39" borderId="10" xfId="45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/>
    </xf>
    <xf numFmtId="164" fontId="1" fillId="6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11" borderId="10" xfId="0" applyFont="1" applyFill="1" applyBorder="1" applyAlignment="1">
      <alignment horizontal="left"/>
    </xf>
    <xf numFmtId="0" fontId="1" fillId="16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64" fontId="1" fillId="40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8" borderId="12" xfId="0" applyFont="1" applyFill="1" applyBorder="1" applyAlignment="1">
      <alignment horizontal="left"/>
    </xf>
    <xf numFmtId="164" fontId="1" fillId="9" borderId="12" xfId="0" applyNumberFormat="1" applyFont="1" applyFill="1" applyBorder="1" applyAlignment="1">
      <alignment/>
    </xf>
    <xf numFmtId="164" fontId="1" fillId="6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41" borderId="10" xfId="0" applyFont="1" applyFill="1" applyBorder="1" applyAlignment="1">
      <alignment horizontal="left"/>
    </xf>
    <xf numFmtId="164" fontId="1" fillId="9" borderId="10" xfId="0" applyNumberFormat="1" applyFont="1" applyFill="1" applyBorder="1" applyAlignment="1">
      <alignment/>
    </xf>
    <xf numFmtId="164" fontId="1" fillId="6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44" fontId="1" fillId="0" borderId="10" xfId="49" applyFont="1" applyBorder="1" applyAlignment="1">
      <alignment/>
    </xf>
    <xf numFmtId="0" fontId="37" fillId="42" borderId="10" xfId="0" applyFont="1" applyFill="1" applyBorder="1" applyAlignment="1">
      <alignment horizontal="left"/>
    </xf>
    <xf numFmtId="0" fontId="37" fillId="43" borderId="11" xfId="0" applyFont="1" applyFill="1" applyBorder="1" applyAlignment="1">
      <alignment horizontal="left"/>
    </xf>
    <xf numFmtId="164" fontId="37" fillId="44" borderId="11" xfId="0" applyNumberFormat="1" applyFont="1" applyFill="1" applyBorder="1" applyAlignment="1">
      <alignment/>
    </xf>
    <xf numFmtId="164" fontId="37" fillId="45" borderId="11" xfId="0" applyNumberFormat="1" applyFont="1" applyFill="1" applyBorder="1" applyAlignment="1">
      <alignment/>
    </xf>
    <xf numFmtId="164" fontId="37" fillId="46" borderId="11" xfId="0" applyNumberFormat="1" applyFont="1" applyFill="1" applyBorder="1" applyAlignment="1">
      <alignment/>
    </xf>
    <xf numFmtId="44" fontId="37" fillId="0" borderId="11" xfId="0" applyNumberFormat="1" applyFont="1" applyBorder="1" applyAlignment="1">
      <alignment/>
    </xf>
    <xf numFmtId="0" fontId="37" fillId="0" borderId="0" xfId="0" applyFont="1" applyAlignment="1">
      <alignment/>
    </xf>
    <xf numFmtId="0" fontId="1" fillId="36" borderId="10" xfId="0" applyFont="1" applyFill="1" applyBorder="1" applyAlignment="1">
      <alignment horizontal="left"/>
    </xf>
    <xf numFmtId="164" fontId="1" fillId="9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44" fontId="0" fillId="0" borderId="13" xfId="49" applyFont="1" applyBorder="1" applyAlignment="1">
      <alignment/>
    </xf>
    <xf numFmtId="164" fontId="0" fillId="0" borderId="14" xfId="0" applyNumberFormat="1" applyBorder="1" applyAlignment="1">
      <alignment/>
    </xf>
    <xf numFmtId="0" fontId="1" fillId="16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41"/>
  <sheetViews>
    <sheetView showGridLines="0" tabSelected="1" view="pageLayout" zoomScale="82" zoomScalePageLayoutView="82" workbookViewId="0" topLeftCell="A36">
      <selection activeCell="C54" sqref="C54"/>
    </sheetView>
  </sheetViews>
  <sheetFormatPr defaultColWidth="9.140625" defaultRowHeight="15"/>
  <cols>
    <col min="1" max="1" width="70.8515625" style="0" bestFit="1" customWidth="1"/>
    <col min="2" max="2" width="4.00390625" style="21" customWidth="1"/>
    <col min="3" max="3" width="15.00390625" style="0" bestFit="1" customWidth="1"/>
    <col min="4" max="4" width="20.421875" style="0" customWidth="1"/>
    <col min="5" max="5" width="11.57421875" style="0" bestFit="1" customWidth="1"/>
    <col min="6" max="7" width="12.00390625" style="0" bestFit="1" customWidth="1"/>
    <col min="8" max="8" width="11.00390625" style="0" bestFit="1" customWidth="1"/>
    <col min="9" max="9" width="12.00390625" style="0" bestFit="1" customWidth="1"/>
    <col min="10" max="10" width="11.00390625" style="0" bestFit="1" customWidth="1"/>
    <col min="11" max="11" width="16.421875" style="0" bestFit="1" customWidth="1"/>
    <col min="12" max="12" width="13.28125" style="0" bestFit="1" customWidth="1"/>
  </cols>
  <sheetData>
    <row r="1" spans="1:5" ht="31.5" customHeight="1">
      <c r="A1" s="67" t="s">
        <v>1</v>
      </c>
      <c r="B1" s="67"/>
      <c r="C1" s="68"/>
      <c r="D1" s="68"/>
      <c r="E1" s="2"/>
    </row>
    <row r="2" spans="1:5" ht="31.5" customHeight="1">
      <c r="A2" s="67" t="s">
        <v>2</v>
      </c>
      <c r="B2" s="67"/>
      <c r="C2" s="68"/>
      <c r="D2" s="68"/>
      <c r="E2" s="2"/>
    </row>
    <row r="3" spans="1:5" ht="31.5" customHeight="1">
      <c r="A3" s="67">
        <v>2016</v>
      </c>
      <c r="B3" s="67"/>
      <c r="C3" s="69"/>
      <c r="D3" s="69"/>
      <c r="E3" s="2"/>
    </row>
    <row r="4" spans="1:5" ht="11.25" customHeight="1">
      <c r="A4" s="1"/>
      <c r="B4" s="19"/>
      <c r="C4" s="1"/>
      <c r="D4" s="1"/>
      <c r="E4" s="1"/>
    </row>
    <row r="5" spans="1:12" ht="27" customHeight="1">
      <c r="A5" s="7" t="s">
        <v>27</v>
      </c>
      <c r="B5" s="20"/>
      <c r="C5" s="4" t="s">
        <v>26</v>
      </c>
      <c r="D5" s="5" t="s">
        <v>24</v>
      </c>
      <c r="E5" s="6" t="s">
        <v>25</v>
      </c>
      <c r="F5" s="1"/>
      <c r="G5" s="1"/>
      <c r="H5" s="1"/>
      <c r="I5" s="1"/>
      <c r="J5" s="1"/>
      <c r="K5" s="1"/>
      <c r="L5" s="1"/>
    </row>
    <row r="6" spans="1:12" ht="15">
      <c r="A6" s="7"/>
      <c r="B6" s="20"/>
      <c r="C6" s="1"/>
      <c r="D6" s="1"/>
      <c r="E6" s="1"/>
      <c r="F6" s="39" t="s">
        <v>18</v>
      </c>
      <c r="G6" s="30" t="s">
        <v>6</v>
      </c>
      <c r="H6" s="30" t="s">
        <v>19</v>
      </c>
      <c r="I6" s="30" t="s">
        <v>20</v>
      </c>
      <c r="J6" s="30" t="s">
        <v>21</v>
      </c>
      <c r="K6" s="30" t="s">
        <v>22</v>
      </c>
      <c r="L6" s="30" t="s">
        <v>23</v>
      </c>
    </row>
    <row r="7" spans="1:12" ht="15">
      <c r="A7" s="40" t="s">
        <v>3</v>
      </c>
      <c r="B7" s="41" t="s">
        <v>48</v>
      </c>
      <c r="C7" s="42">
        <f>D7+E7</f>
        <v>15798.97</v>
      </c>
      <c r="D7" s="43">
        <v>2855.6</v>
      </c>
      <c r="E7" s="44">
        <f>SUM(F7:L7)</f>
        <v>12943.369999999999</v>
      </c>
      <c r="F7" s="25">
        <v>2686.2</v>
      </c>
      <c r="G7" s="25">
        <v>965.58</v>
      </c>
      <c r="H7" s="25">
        <f>(2100*1.21)</f>
        <v>2541</v>
      </c>
      <c r="I7" s="25">
        <v>6750.59</v>
      </c>
      <c r="J7" s="25"/>
      <c r="K7" s="25"/>
      <c r="L7" s="25"/>
    </row>
    <row r="8" spans="1:12" ht="15">
      <c r="A8" s="34" t="s">
        <v>4</v>
      </c>
      <c r="B8" s="23"/>
      <c r="C8" s="31"/>
      <c r="D8" s="32"/>
      <c r="E8" s="33"/>
      <c r="F8" s="3"/>
      <c r="G8" s="3"/>
      <c r="H8" s="3"/>
      <c r="I8" s="3"/>
      <c r="J8" s="3"/>
      <c r="K8" s="3"/>
      <c r="L8" s="3"/>
    </row>
    <row r="9" spans="1:12" ht="15">
      <c r="A9" s="48" t="s">
        <v>5</v>
      </c>
      <c r="B9" s="24" t="s">
        <v>48</v>
      </c>
      <c r="C9" s="49">
        <f>SUM(D9:E9)</f>
        <v>5382.08</v>
      </c>
      <c r="D9" s="50">
        <f>2683*1.21</f>
        <v>3246.43</v>
      </c>
      <c r="E9" s="51">
        <f>SUM(F9:L9)</f>
        <v>2135.6499999999996</v>
      </c>
      <c r="F9" s="52"/>
      <c r="G9" s="52">
        <f>(1210*1.21)</f>
        <v>1464.1</v>
      </c>
      <c r="H9" s="52"/>
      <c r="I9" s="52">
        <f>(555*1.21)</f>
        <v>671.55</v>
      </c>
      <c r="J9" s="52"/>
      <c r="K9" s="52"/>
      <c r="L9" s="52"/>
    </row>
    <row r="10" spans="1:96" ht="15">
      <c r="A10" s="34" t="s">
        <v>7</v>
      </c>
      <c r="B10" s="23"/>
      <c r="C10" s="31"/>
      <c r="D10" s="32"/>
      <c r="E10" s="33"/>
      <c r="F10" s="3"/>
      <c r="G10" s="3"/>
      <c r="H10" s="3"/>
      <c r="I10" s="3"/>
      <c r="J10" s="3"/>
      <c r="K10" s="3"/>
      <c r="L10" s="3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</row>
    <row r="11" spans="1:12" ht="15">
      <c r="A11" s="36" t="s">
        <v>8</v>
      </c>
      <c r="B11" s="24" t="s">
        <v>48</v>
      </c>
      <c r="C11" s="31">
        <f>SUM(D11+E11)</f>
        <v>2618.9</v>
      </c>
      <c r="D11" s="32">
        <v>498</v>
      </c>
      <c r="E11" s="33">
        <f aca="true" t="shared" si="0" ref="E11:E18">SUM(F11:L11)</f>
        <v>2120.9</v>
      </c>
      <c r="F11" s="25">
        <v>150</v>
      </c>
      <c r="G11" s="25">
        <v>1398</v>
      </c>
      <c r="H11" s="25"/>
      <c r="I11" s="25">
        <v>572.9</v>
      </c>
      <c r="J11" s="25"/>
      <c r="K11" s="25"/>
      <c r="L11" s="25"/>
    </row>
    <row r="12" spans="1:12" ht="15">
      <c r="A12" s="34" t="s">
        <v>9</v>
      </c>
      <c r="B12" s="23"/>
      <c r="C12" s="31"/>
      <c r="D12" s="32"/>
      <c r="E12" s="33"/>
      <c r="F12" s="3"/>
      <c r="G12" s="3"/>
      <c r="H12" s="3"/>
      <c r="I12" s="3"/>
      <c r="J12" s="3"/>
      <c r="K12" s="3"/>
      <c r="L12" s="3"/>
    </row>
    <row r="13" spans="1:12" ht="15">
      <c r="A13" s="36" t="s">
        <v>10</v>
      </c>
      <c r="B13" s="24" t="s">
        <v>48</v>
      </c>
      <c r="C13" s="31">
        <f aca="true" t="shared" si="1" ref="C13:C18">SUM(D13:E13)</f>
        <v>5582.910000000001</v>
      </c>
      <c r="D13" s="32">
        <v>585.64</v>
      </c>
      <c r="E13" s="33">
        <f t="shared" si="0"/>
        <v>4997.27</v>
      </c>
      <c r="F13" s="25">
        <f>(150*1.21)</f>
        <v>181.5</v>
      </c>
      <c r="G13" s="25">
        <v>2132.58</v>
      </c>
      <c r="H13" s="25">
        <v>306.75</v>
      </c>
      <c r="I13" s="25">
        <v>2376.44</v>
      </c>
      <c r="J13" s="25"/>
      <c r="K13" s="25"/>
      <c r="L13" s="25"/>
    </row>
    <row r="14" spans="1:12" ht="15">
      <c r="A14" s="36" t="s">
        <v>11</v>
      </c>
      <c r="B14" s="24" t="s">
        <v>48</v>
      </c>
      <c r="C14" s="31">
        <f t="shared" si="1"/>
        <v>3178</v>
      </c>
      <c r="D14" s="32"/>
      <c r="E14" s="33">
        <f t="shared" si="0"/>
        <v>3178</v>
      </c>
      <c r="F14" s="25"/>
      <c r="G14" s="25">
        <v>1795</v>
      </c>
      <c r="H14" s="25"/>
      <c r="I14" s="25">
        <v>583</v>
      </c>
      <c r="J14" s="25">
        <v>250</v>
      </c>
      <c r="K14" s="25">
        <v>550</v>
      </c>
      <c r="L14" s="25"/>
    </row>
    <row r="15" spans="1:12" ht="15">
      <c r="A15" s="36" t="s">
        <v>12</v>
      </c>
      <c r="B15" s="24" t="s">
        <v>48</v>
      </c>
      <c r="C15" s="31">
        <f t="shared" si="1"/>
        <v>24694.66</v>
      </c>
      <c r="D15" s="32">
        <v>4773.72</v>
      </c>
      <c r="E15" s="33">
        <f t="shared" si="0"/>
        <v>19920.94</v>
      </c>
      <c r="F15" s="25"/>
      <c r="G15" s="26">
        <v>14769.97</v>
      </c>
      <c r="H15" s="25">
        <v>514.25</v>
      </c>
      <c r="I15" s="25">
        <v>4636.72</v>
      </c>
      <c r="J15" s="25"/>
      <c r="K15" s="25"/>
      <c r="L15" s="25"/>
    </row>
    <row r="16" spans="1:12" ht="15">
      <c r="A16" s="34" t="s">
        <v>13</v>
      </c>
      <c r="B16" s="23"/>
      <c r="C16" s="31"/>
      <c r="D16" s="32"/>
      <c r="E16" s="33"/>
      <c r="F16" s="3"/>
      <c r="G16" s="3"/>
      <c r="H16" s="3"/>
      <c r="I16" s="3"/>
      <c r="J16" s="3"/>
      <c r="K16" s="3"/>
      <c r="L16" s="3"/>
    </row>
    <row r="17" spans="1:12" ht="15">
      <c r="A17" s="36" t="s">
        <v>14</v>
      </c>
      <c r="B17" s="24" t="s">
        <v>48</v>
      </c>
      <c r="C17" s="31">
        <f t="shared" si="1"/>
        <v>2484.83</v>
      </c>
      <c r="D17" s="32"/>
      <c r="E17" s="33">
        <f t="shared" si="0"/>
        <v>2484.83</v>
      </c>
      <c r="F17" s="25">
        <v>96.8</v>
      </c>
      <c r="G17" s="25">
        <v>1100</v>
      </c>
      <c r="H17" s="25">
        <v>550.6</v>
      </c>
      <c r="I17" s="25">
        <v>737.43</v>
      </c>
      <c r="J17" s="25"/>
      <c r="K17" s="25"/>
      <c r="L17" s="25"/>
    </row>
    <row r="18" spans="1:12" ht="15">
      <c r="A18" s="36" t="s">
        <v>15</v>
      </c>
      <c r="B18" s="24" t="s">
        <v>48</v>
      </c>
      <c r="C18" s="31">
        <f t="shared" si="1"/>
        <v>22889.79</v>
      </c>
      <c r="D18" s="32">
        <v>8685.6</v>
      </c>
      <c r="E18" s="33">
        <f t="shared" si="0"/>
        <v>14204.19</v>
      </c>
      <c r="F18" s="25">
        <v>1936</v>
      </c>
      <c r="G18" s="25">
        <v>5722.09</v>
      </c>
      <c r="H18" s="25">
        <v>3230.7</v>
      </c>
      <c r="I18" s="25">
        <v>3315.4</v>
      </c>
      <c r="J18" s="25"/>
      <c r="K18" s="25"/>
      <c r="L18" s="25"/>
    </row>
    <row r="19" spans="1:80" ht="15">
      <c r="A19" s="34" t="s">
        <v>16</v>
      </c>
      <c r="B19" s="23"/>
      <c r="C19" s="31"/>
      <c r="D19" s="32"/>
      <c r="E19" s="33"/>
      <c r="F19" s="3"/>
      <c r="G19" s="3"/>
      <c r="H19" s="3"/>
      <c r="I19" s="3"/>
      <c r="J19" s="3"/>
      <c r="K19" s="3"/>
      <c r="L19" s="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96" ht="15">
      <c r="A20" s="53" t="s">
        <v>17</v>
      </c>
      <c r="B20" s="54" t="s">
        <v>48</v>
      </c>
      <c r="C20" s="55">
        <v>1294.94</v>
      </c>
      <c r="D20" s="56">
        <v>157.3</v>
      </c>
      <c r="E20" s="57">
        <v>1137.64</v>
      </c>
      <c r="F20" s="58">
        <v>135</v>
      </c>
      <c r="G20" s="58">
        <v>611.6</v>
      </c>
      <c r="H20" s="58"/>
      <c r="I20" s="58">
        <v>120</v>
      </c>
      <c r="J20" s="58"/>
      <c r="K20" s="58"/>
      <c r="L20" s="58">
        <v>271.04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</row>
    <row r="21" spans="1:12" ht="15">
      <c r="A21" s="60" t="s">
        <v>49</v>
      </c>
      <c r="B21" s="24" t="s">
        <v>48</v>
      </c>
      <c r="C21" s="31">
        <v>4336.52</v>
      </c>
      <c r="D21" s="32">
        <v>4336.52</v>
      </c>
      <c r="E21" s="33"/>
      <c r="F21" s="3"/>
      <c r="G21" s="3"/>
      <c r="H21" s="3"/>
      <c r="I21" s="3"/>
      <c r="J21" s="3"/>
      <c r="K21" s="3"/>
      <c r="L21" s="3"/>
    </row>
    <row r="22" spans="1:12" ht="15">
      <c r="A22" s="35" t="s">
        <v>28</v>
      </c>
      <c r="B22" s="24" t="s">
        <v>48</v>
      </c>
      <c r="C22" s="61">
        <f>SUM(D22:E22)</f>
        <v>40715.89</v>
      </c>
      <c r="D22" s="62">
        <v>28534.49</v>
      </c>
      <c r="E22" s="63">
        <f aca="true" t="shared" si="2" ref="E22:E27">SUM(F22:L22)</f>
        <v>12181.400000000001</v>
      </c>
      <c r="F22" s="64">
        <f>1008.33+1008.34</f>
        <v>2016.67</v>
      </c>
      <c r="G22" s="64"/>
      <c r="H22" s="64"/>
      <c r="I22" s="64">
        <f>907.5+2280.85</f>
        <v>3188.35</v>
      </c>
      <c r="J22" s="64">
        <v>6976.38</v>
      </c>
      <c r="K22" s="64"/>
      <c r="L22" s="64"/>
    </row>
    <row r="23" spans="1:12" ht="15">
      <c r="A23" s="66" t="s">
        <v>51</v>
      </c>
      <c r="B23" s="24" t="s">
        <v>48</v>
      </c>
      <c r="C23" s="61">
        <f>SUM(D23:E23)</f>
        <v>10214.400000000001</v>
      </c>
      <c r="D23" s="62">
        <v>9706.2</v>
      </c>
      <c r="E23" s="63">
        <f t="shared" si="2"/>
        <v>508.2</v>
      </c>
      <c r="F23" s="64"/>
      <c r="G23" s="64"/>
      <c r="H23" s="64"/>
      <c r="I23" s="64">
        <v>508.2</v>
      </c>
      <c r="J23" s="64"/>
      <c r="K23" s="64"/>
      <c r="L23" s="64"/>
    </row>
    <row r="24" spans="1:91" s="8" customFormat="1" ht="15.75" thickBot="1">
      <c r="A24" s="35" t="s">
        <v>29</v>
      </c>
      <c r="B24" s="24" t="s">
        <v>48</v>
      </c>
      <c r="C24" s="61">
        <f>SUM(D24:E24)</f>
        <v>4475.84</v>
      </c>
      <c r="D24" s="62">
        <v>2821.16</v>
      </c>
      <c r="E24" s="63">
        <f t="shared" si="2"/>
        <v>1654.68</v>
      </c>
      <c r="F24" s="65"/>
      <c r="G24" s="65"/>
      <c r="H24" s="65"/>
      <c r="I24" s="65">
        <v>399.3</v>
      </c>
      <c r="J24" s="65">
        <v>1255.38</v>
      </c>
      <c r="K24" s="65"/>
      <c r="L24" s="6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</row>
    <row r="25" spans="1:91" s="8" customFormat="1" ht="15">
      <c r="A25" s="36" t="s">
        <v>31</v>
      </c>
      <c r="B25" s="24" t="s">
        <v>48</v>
      </c>
      <c r="C25" s="31">
        <f>SUM(D25:E25)</f>
        <v>3678.8999999999996</v>
      </c>
      <c r="D25" s="32">
        <v>2094.2</v>
      </c>
      <c r="E25" s="33">
        <f t="shared" si="2"/>
        <v>1584.7</v>
      </c>
      <c r="F25" s="27"/>
      <c r="G25" s="27"/>
      <c r="H25" s="27">
        <v>1584.7</v>
      </c>
      <c r="I25" s="27"/>
      <c r="J25" s="27"/>
      <c r="K25" s="27"/>
      <c r="L25" s="2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</row>
    <row r="26" spans="1:91" s="8" customFormat="1" ht="15">
      <c r="A26" s="36" t="s">
        <v>32</v>
      </c>
      <c r="B26" s="24" t="s">
        <v>48</v>
      </c>
      <c r="C26" s="31">
        <f>D26+E26</f>
        <v>6995.93</v>
      </c>
      <c r="D26" s="32">
        <v>6995.93</v>
      </c>
      <c r="E26" s="33">
        <f t="shared" si="2"/>
        <v>0</v>
      </c>
      <c r="F26" s="27"/>
      <c r="G26" s="27"/>
      <c r="H26" s="27"/>
      <c r="I26" s="27"/>
      <c r="J26" s="27"/>
      <c r="K26" s="27"/>
      <c r="L26" s="2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</row>
    <row r="27" spans="1:12" s="9" customFormat="1" ht="15">
      <c r="A27" s="36" t="s">
        <v>30</v>
      </c>
      <c r="B27" s="24" t="s">
        <v>48</v>
      </c>
      <c r="C27" s="31">
        <f>SUM(D27:E27)</f>
        <v>17991.399999999998</v>
      </c>
      <c r="D27" s="32">
        <v>3268.21</v>
      </c>
      <c r="E27" s="33">
        <f t="shared" si="2"/>
        <v>14723.189999999999</v>
      </c>
      <c r="F27" s="27">
        <v>907.5</v>
      </c>
      <c r="G27" s="27">
        <v>4432.36</v>
      </c>
      <c r="H27" s="27">
        <v>2874.85</v>
      </c>
      <c r="I27" s="27">
        <v>2949.98</v>
      </c>
      <c r="J27" s="27">
        <v>381.15</v>
      </c>
      <c r="K27" s="27">
        <v>3177.35</v>
      </c>
      <c r="L27" s="27"/>
    </row>
    <row r="28" spans="1:12" s="1" customFormat="1" ht="15">
      <c r="A28" s="37" t="s">
        <v>0</v>
      </c>
      <c r="B28" s="23"/>
      <c r="C28" s="31">
        <f>SUM(C7:C27)</f>
        <v>172333.96</v>
      </c>
      <c r="D28" s="38">
        <f>SUM(D7:D27)</f>
        <v>78559.00000000001</v>
      </c>
      <c r="E28" s="33">
        <f>SUM(E7:E27)</f>
        <v>93774.95999999999</v>
      </c>
      <c r="F28" s="29">
        <f>SUM(F2:F21)</f>
        <v>5185.5</v>
      </c>
      <c r="G28" s="29">
        <f>SUM(G2:G21)</f>
        <v>29958.92</v>
      </c>
      <c r="H28" s="29">
        <f>SUM(H2:H21)</f>
        <v>7143.299999999999</v>
      </c>
      <c r="I28" s="29">
        <f>SUM(I2:I21)</f>
        <v>19764.030000000002</v>
      </c>
      <c r="J28" s="29">
        <f>SUM(J7:J24)</f>
        <v>8481.76</v>
      </c>
      <c r="K28" s="29">
        <f>SUM(K2:K21)</f>
        <v>550</v>
      </c>
      <c r="L28" s="29">
        <f>SUM(L2:L21)</f>
        <v>271.04</v>
      </c>
    </row>
    <row r="30" spans="5:9" ht="15">
      <c r="E30" s="10"/>
      <c r="I30" s="10"/>
    </row>
    <row r="31" ht="15">
      <c r="I31" s="10"/>
    </row>
    <row r="33" spans="1:6" ht="15">
      <c r="A33" s="45" t="s">
        <v>39</v>
      </c>
      <c r="D33" s="46" t="s">
        <v>46</v>
      </c>
      <c r="F33" s="47"/>
    </row>
    <row r="34" ht="15">
      <c r="B34" s="22"/>
    </row>
    <row r="35" spans="1:10" ht="15">
      <c r="A35" t="s">
        <v>33</v>
      </c>
      <c r="D35" s="12" t="s">
        <v>40</v>
      </c>
      <c r="E35" s="13" t="s">
        <v>41</v>
      </c>
      <c r="F35" s="14" t="s">
        <v>42</v>
      </c>
      <c r="G35" s="15" t="s">
        <v>43</v>
      </c>
      <c r="H35" s="16" t="s">
        <v>44</v>
      </c>
      <c r="I35" s="17" t="s">
        <v>45</v>
      </c>
      <c r="J35" s="18"/>
    </row>
    <row r="36" spans="1:8" ht="15">
      <c r="A36" t="s">
        <v>34</v>
      </c>
      <c r="H36" s="11"/>
    </row>
    <row r="37" ht="15">
      <c r="A37" t="s">
        <v>35</v>
      </c>
    </row>
    <row r="38" spans="1:4" ht="15">
      <c r="A38" t="s">
        <v>50</v>
      </c>
      <c r="D38" s="46" t="s">
        <v>47</v>
      </c>
    </row>
    <row r="39" ht="15">
      <c r="A39" t="s">
        <v>36</v>
      </c>
    </row>
    <row r="40" ht="15">
      <c r="A40" t="s">
        <v>37</v>
      </c>
    </row>
    <row r="41" ht="15">
      <c r="A41" t="s">
        <v>38</v>
      </c>
    </row>
  </sheetData>
  <sheetProtection/>
  <mergeCells count="3">
    <mergeCell ref="A1:D1"/>
    <mergeCell ref="A2:D2"/>
    <mergeCell ref="A3:D3"/>
  </mergeCells>
  <printOptions horizontalCentered="1"/>
  <pageMargins left="0.39000000000000007" right="0.39000000000000007" top="1.1400000000000001" bottom="0.7500000000000001" header="0.31" footer="0.51"/>
  <pageSetup fitToHeight="1" fitToWidth="1" horizontalDpi="600" verticalDpi="600" orientation="landscape" paperSize="8" scale="67" r:id="rId2"/>
  <headerFooter>
    <oddHeader>&amp;L&amp;G</oddHeader>
    <oddFooter>&amp;LData de publicació: 10/03/2017</oddFooter>
  </headerFooter>
  <ignoredErrors>
    <ignoredError sqref="J28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yasenjo</cp:lastModifiedBy>
  <cp:lastPrinted>2017-02-27T07:46:18Z</cp:lastPrinted>
  <dcterms:created xsi:type="dcterms:W3CDTF">2015-11-30T13:21:39Z</dcterms:created>
  <dcterms:modified xsi:type="dcterms:W3CDTF">2017-04-11T08:28:44Z</dcterms:modified>
  <cp:category/>
  <cp:version/>
  <cp:contentType/>
  <cp:contentStatus/>
</cp:coreProperties>
</file>